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7680" yWindow="2700" windowWidth="25600" windowHeight="14960" tabRatio="500"/>
  </bookViews>
  <sheets>
    <sheet name="Kalkulator" sheetId="6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5" i="6" l="1"/>
  <c r="E16" i="6"/>
  <c r="E17" i="6"/>
  <c r="E18" i="6"/>
  <c r="E19" i="6"/>
  <c r="E14" i="6"/>
  <c r="E7" i="6"/>
  <c r="E8" i="6"/>
  <c r="E9" i="6"/>
  <c r="E10" i="6"/>
  <c r="E11" i="6"/>
  <c r="E12" i="6"/>
  <c r="E6" i="6"/>
  <c r="C25" i="6"/>
  <c r="C50" i="6"/>
  <c r="E31" i="6"/>
  <c r="F31" i="6"/>
  <c r="G31" i="6"/>
  <c r="H31" i="6"/>
  <c r="I31" i="6"/>
  <c r="J31" i="6"/>
  <c r="K31" i="6"/>
  <c r="L31" i="6"/>
  <c r="M31" i="6"/>
  <c r="N31" i="6"/>
  <c r="O31" i="6"/>
  <c r="P31" i="6"/>
  <c r="Q31" i="6"/>
  <c r="R31" i="6"/>
  <c r="S31" i="6"/>
  <c r="T31" i="6"/>
  <c r="U31" i="6"/>
  <c r="C49" i="6"/>
  <c r="C52" i="6"/>
  <c r="C53" i="6"/>
  <c r="C24" i="6"/>
  <c r="C43" i="6"/>
  <c r="E30" i="6"/>
  <c r="F30" i="6"/>
  <c r="G30" i="6"/>
  <c r="H30" i="6"/>
  <c r="I30" i="6"/>
  <c r="J30" i="6"/>
  <c r="K30" i="6"/>
  <c r="L30" i="6"/>
  <c r="M30" i="6"/>
  <c r="N30" i="6"/>
  <c r="O30" i="6"/>
  <c r="P30" i="6"/>
  <c r="Q30" i="6"/>
  <c r="R30" i="6"/>
  <c r="C42" i="6"/>
  <c r="C45" i="6"/>
  <c r="C46" i="6"/>
  <c r="E29" i="6"/>
  <c r="F29" i="6"/>
  <c r="G29" i="6"/>
  <c r="J29" i="6"/>
  <c r="K29" i="6"/>
  <c r="L29" i="6"/>
  <c r="C35" i="6"/>
  <c r="C38" i="6"/>
  <c r="C39" i="6"/>
  <c r="C55" i="6"/>
  <c r="C23" i="6"/>
  <c r="D23" i="6"/>
  <c r="D25" i="6"/>
  <c r="D24" i="6"/>
  <c r="H29" i="6"/>
  <c r="I29" i="6"/>
</calcChain>
</file>

<file path=xl/sharedStrings.xml><?xml version="1.0" encoding="utf-8"?>
<sst xmlns="http://schemas.openxmlformats.org/spreadsheetml/2006/main" count="64" uniqueCount="56">
  <si>
    <t xml:space="preserve">Uang Pangkal </t>
  </si>
  <si>
    <t>SD</t>
  </si>
  <si>
    <t>SMP</t>
  </si>
  <si>
    <t>SMA</t>
  </si>
  <si>
    <t xml:space="preserve">Per hari </t>
  </si>
  <si>
    <t>SPP Bulanan</t>
  </si>
  <si>
    <t xml:space="preserve">SPP Tahunan </t>
  </si>
  <si>
    <t xml:space="preserve">Lama menabung </t>
  </si>
  <si>
    <t>Setoran per bulan</t>
  </si>
  <si>
    <t xml:space="preserve">Bunga / tahun </t>
  </si>
  <si>
    <t xml:space="preserve">Usia anak saat ini (tahun) </t>
  </si>
  <si>
    <t xml:space="preserve">SD berapa tahun lagi </t>
  </si>
  <si>
    <t>SMP berapa tahun lagi</t>
  </si>
  <si>
    <t>SMA berapa tahun lagi</t>
  </si>
  <si>
    <t>SPP</t>
  </si>
  <si>
    <t>Biaya tahun 1</t>
  </si>
  <si>
    <t>Tahun (inflasi 15%)</t>
  </si>
  <si>
    <t xml:space="preserve">Total Setoran Per Bulan </t>
  </si>
  <si>
    <t>Twitter/ IG:  @RahnePutri
www.rahneputri.com</t>
  </si>
  <si>
    <t xml:space="preserve">Tahun Masuk Sekolah </t>
  </si>
  <si>
    <t xml:space="preserve">Dst </t>
  </si>
  <si>
    <t xml:space="preserve">Per Hari </t>
  </si>
  <si>
    <t xml:space="preserve">&gt; isi dengan biaya pendidikan di tahun masuk sekolah </t>
  </si>
  <si>
    <t xml:space="preserve">&gt; isi dengan lama menabung  </t>
  </si>
  <si>
    <t>&gt; isi dengan perkiraan bunga/ tahun dari investasi yang dipilih. Ini diisi dengan perkiraan average di Koinworks 18%</t>
  </si>
  <si>
    <t>warna ini, ganti dengan kondisi / biaya sekarang versi anda</t>
  </si>
  <si>
    <t>DISCLAIMER: saya bukan ahli excel atau financial planner, ini murni otak atik sendiri saja. Maaf kalau ada kesalahan/ kok ribet ngisinya hehehehe…..</t>
  </si>
  <si>
    <t xml:space="preserve">SD : Sinar Cendekia </t>
  </si>
  <si>
    <t xml:space="preserve">SMP:  CIkal </t>
  </si>
  <si>
    <t xml:space="preserve">SMA : Cikal </t>
  </si>
  <si>
    <t xml:space="preserve">Nama Sekolah </t>
  </si>
  <si>
    <t xml:space="preserve">SPP (bulanan) </t>
  </si>
  <si>
    <t xml:space="preserve">SPP (per tahun) </t>
  </si>
  <si>
    <t>ICM</t>
  </si>
  <si>
    <t>Cikal Serpong</t>
  </si>
  <si>
    <t>Syafana</t>
  </si>
  <si>
    <t>GIS</t>
  </si>
  <si>
    <t>Tara Salvia</t>
  </si>
  <si>
    <t>Alfath</t>
  </si>
  <si>
    <t>Sinar Cendekia</t>
  </si>
  <si>
    <t xml:space="preserve">Daftar Biaya Sekolah 2017/2018 </t>
  </si>
  <si>
    <t>Sekolah Victory Plus</t>
  </si>
  <si>
    <t>Global Prestasi School</t>
  </si>
  <si>
    <t>Kinderfield Duren Sawit</t>
  </si>
  <si>
    <t xml:space="preserve">Kinderfield Bekasi </t>
  </si>
  <si>
    <t xml:space="preserve">Binus School </t>
  </si>
  <si>
    <t>Embun Pagi Islamic School</t>
  </si>
  <si>
    <t>Alazhar Summarecon</t>
  </si>
  <si>
    <t>Proyeksi Tahun Anak Masuk Sekolah</t>
  </si>
  <si>
    <t xml:space="preserve">Tingkat (silakan isi dengan tujuan sekolah masing-masing) </t>
  </si>
  <si>
    <t>Target Tabungan Pendidikan (2023)</t>
  </si>
  <si>
    <t>Target Tabungan Pendidikan (2029)</t>
  </si>
  <si>
    <t>Target Tabungan Pendidikan (2032)</t>
  </si>
  <si>
    <t xml:space="preserve"> </t>
  </si>
  <si>
    <t>Sumber biaya sekolah 2017/2018 credit to : the-alvianto.com &amp; @nenglomita &amp; friends</t>
  </si>
  <si>
    <t xml:space="preserve">PERENCANAAN PEMBIAYAAN DANA PENDIDIKAN ANAK (VERSI PEMULA)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</si>
</sst>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IDR&quot;* #,##0_-;\-&quot;IDR&quot;* #,##0_-;_-&quot;IDR&quot;* &quot;-&quot;_-;_-@_-"/>
    <numFmt numFmtId="165" formatCode="_-* #,##0_-;\-* #,##0_-;_-* &quot;-&quot;_-;_-@_-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2"/>
      <color theme="1"/>
      <name val="Calibri"/>
      <scheme val="minor"/>
    </font>
    <font>
      <b/>
      <sz val="20"/>
      <color theme="1"/>
      <name val="Calibri"/>
      <scheme val="minor"/>
    </font>
    <font>
      <b/>
      <sz val="14"/>
      <color theme="1"/>
      <name val="Calibri"/>
      <scheme val="minor"/>
    </font>
    <font>
      <b/>
      <sz val="12"/>
      <color rgb="FFFF0000"/>
      <name val="Calibri"/>
      <scheme val="minor"/>
    </font>
    <font>
      <b/>
      <sz val="12"/>
      <color theme="3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165" fontId="0" fillId="0" borderId="0" xfId="47" applyFont="1" applyAlignment="1">
      <alignment horizontal="center" vertical="center"/>
    </xf>
    <xf numFmtId="1" fontId="0" fillId="0" borderId="1" xfId="47" applyNumberFormat="1" applyFont="1" applyBorder="1" applyAlignment="1">
      <alignment horizontal="center" vertical="center"/>
    </xf>
    <xf numFmtId="0" fontId="0" fillId="0" borderId="1" xfId="0" applyBorder="1" applyAlignment="1">
      <alignment horizontal="right"/>
    </xf>
    <xf numFmtId="165" fontId="0" fillId="0" borderId="1" xfId="47" applyFont="1" applyBorder="1" applyAlignment="1">
      <alignment horizontal="center" vertical="center"/>
    </xf>
    <xf numFmtId="9" fontId="0" fillId="0" borderId="1" xfId="47" applyNumberFormat="1" applyFont="1" applyBorder="1" applyAlignment="1">
      <alignment horizontal="center" vertical="center"/>
    </xf>
    <xf numFmtId="0" fontId="6" fillId="0" borderId="0" xfId="0" applyFont="1"/>
    <xf numFmtId="0" fontId="0" fillId="0" borderId="1" xfId="0" applyFill="1" applyBorder="1"/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/>
    <xf numFmtId="164" fontId="7" fillId="0" borderId="1" xfId="0" applyNumberFormat="1" applyFont="1" applyBorder="1" applyAlignment="1">
      <alignment horizontal="center" vertical="center"/>
    </xf>
    <xf numFmtId="1" fontId="0" fillId="4" borderId="1" xfId="47" applyNumberFormat="1" applyFont="1" applyFill="1" applyBorder="1" applyAlignment="1">
      <alignment horizontal="center" vertical="center"/>
    </xf>
    <xf numFmtId="164" fontId="0" fillId="4" borderId="1" xfId="47" applyNumberFormat="1" applyFon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/>
    </xf>
    <xf numFmtId="164" fontId="5" fillId="4" borderId="1" xfId="47" applyNumberFormat="1" applyFont="1" applyFill="1" applyBorder="1" applyAlignment="1">
      <alignment horizontal="center"/>
    </xf>
    <xf numFmtId="164" fontId="0" fillId="4" borderId="1" xfId="47" applyNumberFormat="1" applyFont="1" applyFill="1" applyBorder="1"/>
    <xf numFmtId="0" fontId="0" fillId="0" borderId="4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" fontId="0" fillId="6" borderId="1" xfId="0" applyNumberFormat="1" applyFill="1" applyBorder="1" applyAlignment="1">
      <alignment horizontal="center" vertical="center"/>
    </xf>
    <xf numFmtId="164" fontId="0" fillId="6" borderId="1" xfId="47" applyNumberFormat="1" applyFont="1" applyFill="1" applyBorder="1" applyAlignment="1">
      <alignment horizontal="center" vertical="center"/>
    </xf>
    <xf numFmtId="164" fontId="0" fillId="7" borderId="1" xfId="47" applyNumberFormat="1" applyFont="1" applyFill="1" applyBorder="1" applyAlignment="1">
      <alignment horizontal="center" vertical="center"/>
    </xf>
    <xf numFmtId="1" fontId="0" fillId="7" borderId="1" xfId="0" applyNumberFormat="1" applyFill="1" applyBorder="1" applyAlignment="1">
      <alignment horizontal="center" vertical="center"/>
    </xf>
    <xf numFmtId="164" fontId="0" fillId="2" borderId="1" xfId="47" applyNumberFormat="1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165" fontId="0" fillId="0" borderId="0" xfId="47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0" fillId="0" borderId="0" xfId="47" applyFont="1" applyAlignment="1">
      <alignment horizontal="left" wrapText="1"/>
    </xf>
    <xf numFmtId="165" fontId="0" fillId="4" borderId="1" xfId="47" applyFont="1" applyFill="1" applyBorder="1" applyAlignment="1">
      <alignment horizontal="center" vertical="center"/>
    </xf>
    <xf numFmtId="165" fontId="0" fillId="0" borderId="0" xfId="47" applyFont="1" applyAlignment="1">
      <alignment horizontal="left" vertical="center" indent="1"/>
    </xf>
    <xf numFmtId="165" fontId="0" fillId="4" borderId="0" xfId="47" applyFont="1" applyFill="1" applyAlignment="1">
      <alignment horizontal="center" vertical="center"/>
    </xf>
    <xf numFmtId="0" fontId="0" fillId="0" borderId="0" xfId="0" applyFill="1" applyBorder="1"/>
    <xf numFmtId="0" fontId="2" fillId="0" borderId="0" xfId="0" applyFont="1"/>
    <xf numFmtId="165" fontId="2" fillId="0" borderId="0" xfId="47" applyFont="1" applyAlignment="1">
      <alignment horizontal="center" vertical="center"/>
    </xf>
    <xf numFmtId="165" fontId="2" fillId="0" borderId="0" xfId="47" applyFont="1" applyAlignment="1">
      <alignment horizontal="left" vertical="top"/>
    </xf>
    <xf numFmtId="0" fontId="2" fillId="0" borderId="0" xfId="0" applyFont="1" applyAlignment="1">
      <alignment horizontal="left" vertical="top"/>
    </xf>
    <xf numFmtId="165" fontId="9" fillId="0" borderId="0" xfId="47" applyFont="1" applyAlignment="1">
      <alignment horizontal="left" vertical="top"/>
    </xf>
    <xf numFmtId="0" fontId="10" fillId="8" borderId="1" xfId="0" applyFont="1" applyFill="1" applyBorder="1"/>
    <xf numFmtId="164" fontId="10" fillId="8" borderId="1" xfId="47" applyNumberFormat="1" applyFont="1" applyFill="1" applyBorder="1" applyAlignment="1">
      <alignment horizontal="center" vertical="center"/>
    </xf>
    <xf numFmtId="165" fontId="0" fillId="2" borderId="1" xfId="47" applyFont="1" applyFill="1" applyBorder="1" applyAlignment="1">
      <alignment horizontal="center" vertical="center"/>
    </xf>
    <xf numFmtId="165" fontId="2" fillId="0" borderId="1" xfId="47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5" fontId="2" fillId="5" borderId="1" xfId="47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5" fontId="2" fillId="5" borderId="1" xfId="47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0" borderId="5" xfId="0" applyFont="1" applyFill="1" applyBorder="1" applyAlignment="1">
      <alignment horizontal="center"/>
    </xf>
  </cellXfs>
  <cellStyles count="74">
    <cellStyle name="Comma [0]" xfId="47" builtinId="6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673100</xdr:colOff>
      <xdr:row>59</xdr:row>
      <xdr:rowOff>139700</xdr:rowOff>
    </xdr:from>
    <xdr:to>
      <xdr:col>2</xdr:col>
      <xdr:colOff>1244600</xdr:colOff>
      <xdr:row>67</xdr:row>
      <xdr:rowOff>90551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100" y="12280900"/>
          <a:ext cx="3733800" cy="14748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61"/>
  <sheetViews>
    <sheetView showGridLines="0" tabSelected="1" topLeftCell="A16" zoomScale="75" zoomScaleNormal="75" zoomScalePageLayoutView="75" workbookViewId="0">
      <selection activeCell="F21" sqref="F21"/>
    </sheetView>
  </sheetViews>
  <sheetFormatPr baseColWidth="10" defaultRowHeight="15" x14ac:dyDescent="0"/>
  <cols>
    <col min="2" max="2" width="30.6640625" customWidth="1"/>
    <col min="3" max="3" width="23.6640625" style="3" customWidth="1"/>
    <col min="4" max="4" width="19.83203125" style="1" customWidth="1"/>
    <col min="5" max="5" width="19.83203125" style="3" customWidth="1"/>
    <col min="6" max="13" width="19.5" style="1" customWidth="1"/>
    <col min="14" max="22" width="19.5" customWidth="1"/>
  </cols>
  <sheetData>
    <row r="1" spans="2:5" ht="43" customHeight="1">
      <c r="B1" s="8" t="s">
        <v>55</v>
      </c>
    </row>
    <row r="2" spans="2:5" ht="30" customHeight="1">
      <c r="B2" s="50" t="s">
        <v>18</v>
      </c>
      <c r="C2" s="50"/>
      <c r="D2" s="50"/>
      <c r="E2" s="50"/>
    </row>
    <row r="3" spans="2:5" ht="30" customHeight="1">
      <c r="B3" s="28"/>
      <c r="C3" s="28"/>
      <c r="D3" s="28"/>
      <c r="E3" s="31"/>
    </row>
    <row r="4" spans="2:5" ht="18">
      <c r="B4" s="56" t="s">
        <v>40</v>
      </c>
      <c r="C4" s="56"/>
      <c r="D4" s="56"/>
      <c r="E4" s="56"/>
    </row>
    <row r="5" spans="2:5">
      <c r="B5" s="20" t="s">
        <v>30</v>
      </c>
      <c r="C5" s="44" t="s">
        <v>0</v>
      </c>
      <c r="D5" s="20" t="s">
        <v>31</v>
      </c>
      <c r="E5" s="44" t="s">
        <v>32</v>
      </c>
    </row>
    <row r="6" spans="2:5">
      <c r="B6" s="2" t="s">
        <v>33</v>
      </c>
      <c r="C6" s="6">
        <v>59000000</v>
      </c>
      <c r="D6" s="6">
        <v>4900000</v>
      </c>
      <c r="E6" s="6">
        <f>D6*12</f>
        <v>58800000</v>
      </c>
    </row>
    <row r="7" spans="2:5">
      <c r="B7" s="2" t="s">
        <v>34</v>
      </c>
      <c r="C7" s="6">
        <v>44100000</v>
      </c>
      <c r="D7" s="6">
        <v>3300000</v>
      </c>
      <c r="E7" s="6">
        <f t="shared" ref="E7:E19" si="0">D7*12</f>
        <v>39600000</v>
      </c>
    </row>
    <row r="8" spans="2:5">
      <c r="B8" s="2" t="s">
        <v>35</v>
      </c>
      <c r="C8" s="6">
        <v>38000000</v>
      </c>
      <c r="D8" s="6">
        <v>2090000</v>
      </c>
      <c r="E8" s="6">
        <f t="shared" si="0"/>
        <v>25080000</v>
      </c>
    </row>
    <row r="9" spans="2:5">
      <c r="B9" s="2" t="s">
        <v>36</v>
      </c>
      <c r="C9" s="6">
        <v>30900000</v>
      </c>
      <c r="D9" s="6">
        <v>1750000</v>
      </c>
      <c r="E9" s="6">
        <f t="shared" si="0"/>
        <v>21000000</v>
      </c>
    </row>
    <row r="10" spans="2:5">
      <c r="B10" s="2" t="s">
        <v>37</v>
      </c>
      <c r="C10" s="6">
        <v>38500000</v>
      </c>
      <c r="D10" s="6">
        <v>2000000</v>
      </c>
      <c r="E10" s="6">
        <f t="shared" si="0"/>
        <v>24000000</v>
      </c>
    </row>
    <row r="11" spans="2:5">
      <c r="B11" s="2" t="s">
        <v>38</v>
      </c>
      <c r="C11" s="6">
        <v>16500000</v>
      </c>
      <c r="D11" s="6">
        <v>1685000</v>
      </c>
      <c r="E11" s="6">
        <f t="shared" si="0"/>
        <v>20220000</v>
      </c>
    </row>
    <row r="12" spans="2:5">
      <c r="B12" s="2" t="s">
        <v>39</v>
      </c>
      <c r="C12" s="6">
        <v>19250000</v>
      </c>
      <c r="D12" s="6">
        <v>1000000</v>
      </c>
      <c r="E12" s="6">
        <f t="shared" si="0"/>
        <v>12000000</v>
      </c>
    </row>
    <row r="13" spans="2:5">
      <c r="B13" s="9" t="s">
        <v>41</v>
      </c>
      <c r="C13" s="6">
        <v>52580000</v>
      </c>
      <c r="D13" s="43"/>
      <c r="E13" s="6">
        <v>44720000</v>
      </c>
    </row>
    <row r="14" spans="2:5">
      <c r="B14" s="9" t="s">
        <v>42</v>
      </c>
      <c r="C14" s="6">
        <v>22000000</v>
      </c>
      <c r="D14" s="6">
        <v>2300000</v>
      </c>
      <c r="E14" s="6">
        <f t="shared" si="0"/>
        <v>27600000</v>
      </c>
    </row>
    <row r="15" spans="2:5">
      <c r="B15" s="9" t="s">
        <v>43</v>
      </c>
      <c r="C15" s="6">
        <v>38000000</v>
      </c>
      <c r="D15" s="6">
        <v>3100000</v>
      </c>
      <c r="E15" s="6">
        <f t="shared" si="0"/>
        <v>37200000</v>
      </c>
    </row>
    <row r="16" spans="2:5">
      <c r="B16" s="9" t="s">
        <v>44</v>
      </c>
      <c r="C16" s="6">
        <v>35000000</v>
      </c>
      <c r="D16" s="6">
        <v>2600000</v>
      </c>
      <c r="E16" s="6">
        <f t="shared" si="0"/>
        <v>31200000</v>
      </c>
    </row>
    <row r="17" spans="2:27">
      <c r="B17" s="9" t="s">
        <v>45</v>
      </c>
      <c r="C17" s="6">
        <v>28000000</v>
      </c>
      <c r="D17" s="6">
        <v>2005000</v>
      </c>
      <c r="E17" s="6">
        <f t="shared" si="0"/>
        <v>24060000</v>
      </c>
    </row>
    <row r="18" spans="2:27">
      <c r="B18" s="9" t="s">
        <v>46</v>
      </c>
      <c r="C18" s="6">
        <v>26500000</v>
      </c>
      <c r="D18" s="6">
        <v>2250000</v>
      </c>
      <c r="E18" s="6">
        <f t="shared" si="0"/>
        <v>27000000</v>
      </c>
    </row>
    <row r="19" spans="2:27">
      <c r="B19" s="9" t="s">
        <v>47</v>
      </c>
      <c r="C19" s="6">
        <v>26000000</v>
      </c>
      <c r="D19" s="6">
        <v>1400000</v>
      </c>
      <c r="E19" s="6">
        <f t="shared" si="0"/>
        <v>16800000</v>
      </c>
    </row>
    <row r="20" spans="2:27">
      <c r="B20" s="35"/>
      <c r="C20" s="29"/>
      <c r="D20" s="30"/>
      <c r="E20" s="29"/>
    </row>
    <row r="21" spans="2:27" ht="18">
      <c r="B21" s="57" t="s">
        <v>48</v>
      </c>
      <c r="C21" s="57"/>
      <c r="D21" s="57"/>
    </row>
    <row r="22" spans="2:27">
      <c r="B22" s="5" t="s">
        <v>10</v>
      </c>
      <c r="C22" s="13">
        <v>1</v>
      </c>
      <c r="D22" s="20" t="s">
        <v>19</v>
      </c>
    </row>
    <row r="23" spans="2:27">
      <c r="B23" s="5" t="s">
        <v>11</v>
      </c>
      <c r="C23" s="4">
        <f>7-C22</f>
        <v>6</v>
      </c>
      <c r="D23" s="22">
        <f>2017+C23</f>
        <v>2023</v>
      </c>
    </row>
    <row r="24" spans="2:27">
      <c r="B24" s="5" t="s">
        <v>12</v>
      </c>
      <c r="C24" s="4">
        <f>13-C22</f>
        <v>12</v>
      </c>
      <c r="D24" s="25">
        <f>2017+C24</f>
        <v>2029</v>
      </c>
    </row>
    <row r="25" spans="2:27">
      <c r="B25" s="5" t="s">
        <v>13</v>
      </c>
      <c r="C25" s="4">
        <f>16-C22</f>
        <v>15</v>
      </c>
      <c r="D25" s="27">
        <f>2017+C25</f>
        <v>2032</v>
      </c>
    </row>
    <row r="27" spans="2:27" s="36" customFormat="1">
      <c r="B27" s="54" t="s">
        <v>49</v>
      </c>
      <c r="C27" s="53" t="s">
        <v>0</v>
      </c>
      <c r="D27" s="49" t="s">
        <v>14</v>
      </c>
      <c r="E27" s="49"/>
      <c r="F27" s="49" t="s">
        <v>15</v>
      </c>
      <c r="G27" s="49" t="s">
        <v>16</v>
      </c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</row>
    <row r="28" spans="2:27" s="36" customFormat="1">
      <c r="B28" s="55"/>
      <c r="C28" s="53"/>
      <c r="D28" s="45" t="s">
        <v>5</v>
      </c>
      <c r="E28" s="46" t="s">
        <v>6</v>
      </c>
      <c r="F28" s="49"/>
      <c r="G28" s="45">
        <v>2018</v>
      </c>
      <c r="H28" s="45">
        <v>2019</v>
      </c>
      <c r="I28" s="45">
        <v>2020</v>
      </c>
      <c r="J28" s="45">
        <v>2021</v>
      </c>
      <c r="K28" s="45">
        <v>2022</v>
      </c>
      <c r="L28" s="45">
        <v>2023</v>
      </c>
      <c r="M28" s="45">
        <v>2024</v>
      </c>
      <c r="N28" s="45">
        <v>2025</v>
      </c>
      <c r="O28" s="45">
        <v>2026</v>
      </c>
      <c r="P28" s="45">
        <v>2027</v>
      </c>
      <c r="Q28" s="45">
        <v>2028</v>
      </c>
      <c r="R28" s="45">
        <v>2029</v>
      </c>
      <c r="S28" s="45">
        <v>2030</v>
      </c>
      <c r="T28" s="45">
        <v>2031</v>
      </c>
      <c r="U28" s="45">
        <v>2032</v>
      </c>
      <c r="V28" s="47" t="s">
        <v>20</v>
      </c>
      <c r="W28" s="47"/>
      <c r="X28" s="47"/>
      <c r="Y28" s="47"/>
      <c r="Z28" s="47"/>
      <c r="AA28" s="47"/>
    </row>
    <row r="29" spans="2:27">
      <c r="B29" s="2" t="s">
        <v>27</v>
      </c>
      <c r="C29" s="14">
        <v>38500000</v>
      </c>
      <c r="D29" s="14">
        <v>2000000</v>
      </c>
      <c r="E29" s="32">
        <f>D29*12</f>
        <v>24000000</v>
      </c>
      <c r="F29" s="10">
        <f>C29+E29</f>
        <v>62500000</v>
      </c>
      <c r="G29" s="10">
        <f>F29+(F29*15%)</f>
        <v>71875000</v>
      </c>
      <c r="H29" s="10">
        <f>G29+(G29*15%)</f>
        <v>82656250</v>
      </c>
      <c r="I29" s="10">
        <f>H29+(H29*15%)</f>
        <v>95054687.5</v>
      </c>
      <c r="J29" s="10">
        <f>G29+(G29*15%)</f>
        <v>82656250</v>
      </c>
      <c r="K29" s="10">
        <f>J29+(J29*15%)</f>
        <v>95054687.5</v>
      </c>
      <c r="L29" s="10">
        <f>K29+(K29*15%)</f>
        <v>109312890.625</v>
      </c>
      <c r="M29" s="11"/>
      <c r="N29" s="11"/>
      <c r="O29" s="11"/>
      <c r="P29" s="11"/>
      <c r="Q29" s="11"/>
      <c r="R29" s="11"/>
      <c r="S29" s="11"/>
      <c r="T29" s="11"/>
      <c r="U29" s="11"/>
    </row>
    <row r="30" spans="2:27">
      <c r="B30" s="2" t="s">
        <v>28</v>
      </c>
      <c r="C30" s="15">
        <v>30000000</v>
      </c>
      <c r="D30" s="16">
        <v>3500000</v>
      </c>
      <c r="E30" s="32">
        <f>D30*12</f>
        <v>42000000</v>
      </c>
      <c r="F30" s="10">
        <f>C30+E30</f>
        <v>72000000</v>
      </c>
      <c r="G30" s="10">
        <f>F30+(F30*15%)</f>
        <v>82800000</v>
      </c>
      <c r="H30" s="10">
        <f>G30+(G30*15%)</f>
        <v>95220000</v>
      </c>
      <c r="I30" s="10">
        <f t="shared" ref="I30:R30" si="1">H30+(H30*15%)</f>
        <v>109503000</v>
      </c>
      <c r="J30" s="10">
        <f t="shared" si="1"/>
        <v>125928450</v>
      </c>
      <c r="K30" s="10">
        <f t="shared" si="1"/>
        <v>144817717.5</v>
      </c>
      <c r="L30" s="10">
        <f t="shared" si="1"/>
        <v>166540375.125</v>
      </c>
      <c r="M30" s="10">
        <f t="shared" si="1"/>
        <v>191521431.39375001</v>
      </c>
      <c r="N30" s="10">
        <f t="shared" si="1"/>
        <v>220249646.10281253</v>
      </c>
      <c r="O30" s="10">
        <f t="shared" si="1"/>
        <v>253287093.0182344</v>
      </c>
      <c r="P30" s="10">
        <f t="shared" si="1"/>
        <v>291280156.97096956</v>
      </c>
      <c r="Q30" s="10">
        <f t="shared" si="1"/>
        <v>334972180.51661497</v>
      </c>
      <c r="R30" s="10">
        <f t="shared" si="1"/>
        <v>385218007.59410721</v>
      </c>
      <c r="S30" s="10"/>
      <c r="T30" s="10"/>
      <c r="U30" s="10"/>
    </row>
    <row r="31" spans="2:27">
      <c r="B31" s="2" t="s">
        <v>29</v>
      </c>
      <c r="C31" s="17">
        <v>30000000</v>
      </c>
      <c r="D31" s="17">
        <v>4000000</v>
      </c>
      <c r="E31" s="32">
        <f>D31*12</f>
        <v>48000000</v>
      </c>
      <c r="F31" s="10">
        <f>C31+E31</f>
        <v>78000000</v>
      </c>
      <c r="G31" s="10">
        <f>F31+(F31*15%)</f>
        <v>89700000</v>
      </c>
      <c r="H31" s="10">
        <f>G31+(G31*15%)</f>
        <v>103155000</v>
      </c>
      <c r="I31" s="10">
        <f t="shared" ref="I31:U31" si="2">H31+(H31*15%)</f>
        <v>118628250</v>
      </c>
      <c r="J31" s="10">
        <f t="shared" si="2"/>
        <v>136422487.5</v>
      </c>
      <c r="K31" s="10">
        <f t="shared" si="2"/>
        <v>156885860.625</v>
      </c>
      <c r="L31" s="10">
        <f t="shared" si="2"/>
        <v>180418739.71875</v>
      </c>
      <c r="M31" s="10">
        <f t="shared" si="2"/>
        <v>207481550.67656249</v>
      </c>
      <c r="N31" s="10">
        <f t="shared" si="2"/>
        <v>238603783.27804685</v>
      </c>
      <c r="O31" s="10">
        <f t="shared" si="2"/>
        <v>274394350.76975387</v>
      </c>
      <c r="P31" s="10">
        <f t="shared" si="2"/>
        <v>315553503.38521695</v>
      </c>
      <c r="Q31" s="10">
        <f t="shared" si="2"/>
        <v>362886528.89299947</v>
      </c>
      <c r="R31" s="10">
        <f t="shared" si="2"/>
        <v>417319508.22694939</v>
      </c>
      <c r="S31" s="10">
        <f t="shared" si="2"/>
        <v>479917434.4609918</v>
      </c>
      <c r="T31" s="10">
        <f t="shared" si="2"/>
        <v>551905049.63014054</v>
      </c>
      <c r="U31" s="10">
        <f t="shared" si="2"/>
        <v>634690807.07466161</v>
      </c>
    </row>
    <row r="34" spans="2:13" s="36" customFormat="1">
      <c r="B34" s="51" t="s">
        <v>1</v>
      </c>
      <c r="C34" s="52"/>
      <c r="D34" s="47"/>
      <c r="E34" s="37"/>
      <c r="F34" s="47"/>
      <c r="G34" s="47"/>
      <c r="H34" s="47"/>
      <c r="I34" s="47"/>
      <c r="J34" s="47"/>
      <c r="K34" s="47"/>
      <c r="L34" s="47"/>
      <c r="M34" s="47"/>
    </row>
    <row r="35" spans="2:13">
      <c r="B35" s="2" t="s">
        <v>50</v>
      </c>
      <c r="C35" s="23">
        <f>L29</f>
        <v>109312890.625</v>
      </c>
      <c r="D35" s="18" t="s">
        <v>22</v>
      </c>
      <c r="E35" s="33"/>
      <c r="F35" s="19"/>
    </row>
    <row r="36" spans="2:13">
      <c r="B36" s="2" t="s">
        <v>7</v>
      </c>
      <c r="C36" s="6">
        <v>6</v>
      </c>
      <c r="D36" s="18" t="s">
        <v>23</v>
      </c>
      <c r="E36" s="33"/>
      <c r="F36" s="19"/>
    </row>
    <row r="37" spans="2:13">
      <c r="B37" s="2" t="s">
        <v>9</v>
      </c>
      <c r="C37" s="7">
        <v>0.18</v>
      </c>
      <c r="D37" s="18" t="s">
        <v>24</v>
      </c>
      <c r="E37" s="33"/>
      <c r="F37" s="19"/>
    </row>
    <row r="38" spans="2:13">
      <c r="B38" s="41" t="s">
        <v>8</v>
      </c>
      <c r="C38" s="42">
        <f>PMT(C37/12,C36*12,,C35,1)</f>
        <v>-840879.02757806389</v>
      </c>
      <c r="D38" s="18"/>
      <c r="E38" s="33"/>
      <c r="F38" s="19"/>
    </row>
    <row r="39" spans="2:13">
      <c r="B39" s="41" t="s">
        <v>4</v>
      </c>
      <c r="C39" s="42">
        <f>C38/30</f>
        <v>-28029.300919268797</v>
      </c>
    </row>
    <row r="41" spans="2:13">
      <c r="B41" s="51" t="s">
        <v>2</v>
      </c>
      <c r="C41" s="52"/>
    </row>
    <row r="42" spans="2:13">
      <c r="B42" s="2" t="s">
        <v>51</v>
      </c>
      <c r="C42" s="24">
        <f>R30</f>
        <v>385218007.59410721</v>
      </c>
    </row>
    <row r="43" spans="2:13">
      <c r="B43" s="2" t="s">
        <v>7</v>
      </c>
      <c r="C43" s="6">
        <f>C24</f>
        <v>12</v>
      </c>
    </row>
    <row r="44" spans="2:13">
      <c r="B44" s="2" t="s">
        <v>9</v>
      </c>
      <c r="C44" s="7">
        <v>0.18</v>
      </c>
    </row>
    <row r="45" spans="2:13">
      <c r="B45" s="41" t="s">
        <v>8</v>
      </c>
      <c r="C45" s="42">
        <f>PMT(C44/12,C43*12,,C42,1)</f>
        <v>-755708.635443234</v>
      </c>
    </row>
    <row r="46" spans="2:13">
      <c r="B46" s="41" t="s">
        <v>21</v>
      </c>
      <c r="C46" s="42">
        <f>C45/30</f>
        <v>-25190.287848107801</v>
      </c>
    </row>
    <row r="48" spans="2:13">
      <c r="B48" s="48" t="s">
        <v>3</v>
      </c>
      <c r="C48" s="48"/>
    </row>
    <row r="49" spans="2:3">
      <c r="B49" s="2" t="s">
        <v>52</v>
      </c>
      <c r="C49" s="26">
        <f>U31</f>
        <v>634690807.07466161</v>
      </c>
    </row>
    <row r="50" spans="2:3">
      <c r="B50" s="2" t="s">
        <v>7</v>
      </c>
      <c r="C50" s="6">
        <f>C25</f>
        <v>15</v>
      </c>
    </row>
    <row r="51" spans="2:3">
      <c r="B51" s="2" t="s">
        <v>9</v>
      </c>
      <c r="C51" s="7">
        <v>0.18</v>
      </c>
    </row>
    <row r="52" spans="2:3">
      <c r="B52" s="41" t="s">
        <v>8</v>
      </c>
      <c r="C52" s="42">
        <f>PMT(C51/12,C50*12,,C49,1)</f>
        <v>-690475.0603245995</v>
      </c>
    </row>
    <row r="53" spans="2:3">
      <c r="B53" s="41" t="s">
        <v>4</v>
      </c>
      <c r="C53" s="42">
        <f>C52/30</f>
        <v>-23015.835344153318</v>
      </c>
    </row>
    <row r="55" spans="2:3" ht="25">
      <c r="B55" s="20" t="s">
        <v>17</v>
      </c>
      <c r="C55" s="12">
        <f>C38+C45+C52</f>
        <v>-2287062.7233458972</v>
      </c>
    </row>
    <row r="57" spans="2:3">
      <c r="B57" s="34"/>
      <c r="C57" s="21" t="s">
        <v>25</v>
      </c>
    </row>
    <row r="58" spans="2:3">
      <c r="C58" s="1"/>
    </row>
    <row r="59" spans="2:3">
      <c r="B59" s="40" t="s">
        <v>26</v>
      </c>
      <c r="C59" s="1"/>
    </row>
    <row r="60" spans="2:3">
      <c r="B60" s="38" t="s">
        <v>54</v>
      </c>
    </row>
    <row r="61" spans="2:3">
      <c r="B61" s="39" t="s">
        <v>53</v>
      </c>
    </row>
  </sheetData>
  <mergeCells count="11">
    <mergeCell ref="B48:C48"/>
    <mergeCell ref="G27:U27"/>
    <mergeCell ref="B2:E2"/>
    <mergeCell ref="B34:C34"/>
    <mergeCell ref="B41:C41"/>
    <mergeCell ref="D27:E27"/>
    <mergeCell ref="C27:C28"/>
    <mergeCell ref="B27:B28"/>
    <mergeCell ref="F27:F28"/>
    <mergeCell ref="B4:E4"/>
    <mergeCell ref="B21:D21"/>
  </mergeCells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Kalkulator</vt:lpstr>
    </vt:vector>
  </TitlesOfParts>
  <Company>PT Tempo Promosi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Rahne Putri</dc:creator>
  <cp:lastModifiedBy>Rahne Putri</cp:lastModifiedBy>
  <dcterms:created xsi:type="dcterms:W3CDTF">2017-01-31T07:27:18Z</dcterms:created>
  <dcterms:modified xsi:type="dcterms:W3CDTF">2018-10-19T10:13:02Z</dcterms:modified>
</cp:coreProperties>
</file>